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Grafico1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'Foglio1'!$B$1:$L$42</definedName>
  </definedNames>
  <calcPr fullCalcOnLoad="1"/>
</workbook>
</file>

<file path=xl/comments2.xml><?xml version="1.0" encoding="utf-8"?>
<comments xmlns="http://schemas.openxmlformats.org/spreadsheetml/2006/main">
  <authors>
    <author>Claudia Gandolfi</author>
  </authors>
  <commentList>
    <comment ref="C4" authorId="0">
      <text>
        <r>
          <rPr>
            <sz val="8"/>
            <rFont val="Tahoma"/>
            <family val="0"/>
          </rPr>
          <t xml:space="preserve">fa1=frequenza assoluta della prova 1
</t>
        </r>
      </text>
    </comment>
    <comment ref="D4" authorId="0">
      <text>
        <r>
          <rPr>
            <sz val="8"/>
            <rFont val="Tahoma"/>
            <family val="0"/>
          </rPr>
          <t xml:space="preserve">fa2=frequenza assoluta della prova 2
</t>
        </r>
      </text>
    </comment>
    <comment ref="E4" authorId="0">
      <text>
        <r>
          <rPr>
            <sz val="8"/>
            <rFont val="Tahoma"/>
            <family val="0"/>
          </rPr>
          <t xml:space="preserve">fa3=frequenza assoluta della prova 3
</t>
        </r>
      </text>
    </comment>
    <comment ref="F4" authorId="0">
      <text>
        <r>
          <rPr>
            <sz val="8"/>
            <rFont val="Tahoma"/>
            <family val="0"/>
          </rPr>
          <t xml:space="preserve">fa4=frequenza assoluta della prova 4
</t>
        </r>
      </text>
    </comment>
    <comment ref="G4" authorId="0">
      <text>
        <r>
          <rPr>
            <sz val="8"/>
            <rFont val="Tahoma"/>
            <family val="0"/>
          </rPr>
          <t xml:space="preserve">fa= media delle frequenze assolute registrate nelle quattro prove
</t>
        </r>
      </text>
    </comment>
    <comment ref="B4" authorId="0">
      <text>
        <r>
          <rPr>
            <sz val="8"/>
            <rFont val="Tahoma"/>
            <family val="0"/>
          </rPr>
          <t xml:space="preserve">posizione dei tubicini in cui cadono le palline
</t>
        </r>
      </text>
    </comment>
    <comment ref="I4" authorId="0">
      <text>
        <r>
          <rPr>
            <sz val="8"/>
            <rFont val="Tahoma"/>
            <family val="2"/>
          </rPr>
          <t>fr=media delle frequenze relative registrate nelle 4 prove</t>
        </r>
      </text>
    </comment>
    <comment ref="C39" authorId="0">
      <text>
        <r>
          <rPr>
            <sz val="8"/>
            <rFont val="Tahoma"/>
            <family val="0"/>
          </rPr>
          <t xml:space="preserve">numero totale palline
</t>
        </r>
      </text>
    </comment>
    <comment ref="D39" authorId="0">
      <text>
        <r>
          <rPr>
            <sz val="8"/>
            <rFont val="Tahoma"/>
            <family val="0"/>
          </rPr>
          <t xml:space="preserve">numero totale palline
</t>
        </r>
      </text>
    </comment>
    <comment ref="E39" authorId="0">
      <text>
        <r>
          <rPr>
            <sz val="8"/>
            <rFont val="Tahoma"/>
            <family val="0"/>
          </rPr>
          <t xml:space="preserve">numero totale palline
</t>
        </r>
      </text>
    </comment>
    <comment ref="F39" authorId="0">
      <text>
        <r>
          <rPr>
            <sz val="8"/>
            <rFont val="Tahoma"/>
            <family val="0"/>
          </rPr>
          <t xml:space="preserve">numero totale palline
</t>
        </r>
      </text>
    </comment>
    <comment ref="G39" authorId="0">
      <text>
        <r>
          <rPr>
            <sz val="8"/>
            <rFont val="Tahoma"/>
            <family val="0"/>
          </rPr>
          <t xml:space="preserve">numero totale palline
</t>
        </r>
      </text>
    </comment>
    <comment ref="J41" authorId="0">
      <text>
        <r>
          <rPr>
            <b/>
            <sz val="8"/>
            <rFont val="Tahoma"/>
            <family val="0"/>
          </rPr>
          <t xml:space="preserve">deviazione standard
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distribuzione di probabilità gaussiana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Valor medio della distribuzione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scarti dalla media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<sst xmlns="http://schemas.openxmlformats.org/spreadsheetml/2006/main" count="14" uniqueCount="14">
  <si>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"QUINCONCE"</t>
  </si>
  <si>
    <t>fa</t>
  </si>
  <si>
    <r>
      <t>fa</t>
    </r>
    <r>
      <rPr>
        <b/>
        <sz val="8"/>
        <rFont val="Times New Roman"/>
        <family val="1"/>
      </rPr>
      <t>1</t>
    </r>
  </si>
  <si>
    <r>
      <t>fa</t>
    </r>
    <r>
      <rPr>
        <b/>
        <sz val="8"/>
        <rFont val="Times New Roman"/>
        <family val="1"/>
      </rPr>
      <t>2</t>
    </r>
  </si>
  <si>
    <r>
      <t>fa</t>
    </r>
    <r>
      <rPr>
        <b/>
        <sz val="8"/>
        <rFont val="Times New Roman"/>
        <family val="1"/>
      </rPr>
      <t>3</t>
    </r>
  </si>
  <si>
    <r>
      <t>fa</t>
    </r>
    <r>
      <rPr>
        <b/>
        <sz val="8"/>
        <rFont val="Times New Roman"/>
        <family val="1"/>
      </rPr>
      <t>4</t>
    </r>
  </si>
  <si>
    <t>fr</t>
  </si>
  <si>
    <t>σ=</t>
  </si>
  <si>
    <t>fa ∙ num. tub.</t>
  </si>
  <si>
    <t>num. tub. X</t>
  </si>
  <si>
    <t>μ=</t>
  </si>
  <si>
    <t>X-μ</t>
  </si>
  <si>
    <t>(X-μ)² ∙ fa</t>
  </si>
  <si>
    <r>
      <t xml:space="preserve"> f</t>
    </r>
    <r>
      <rPr>
        <b/>
        <sz val="8"/>
        <rFont val="Times New Roman"/>
        <family val="1"/>
      </rPr>
      <t>X</t>
    </r>
    <r>
      <rPr>
        <b/>
        <sz val="11"/>
        <rFont val="Times New Roman"/>
        <family val="1"/>
      </rPr>
      <t>(x,μ</t>
    </r>
    <r>
      <rPr>
        <b/>
        <sz val="8"/>
        <rFont val="Times New Roman"/>
        <family val="1"/>
      </rPr>
      <t>,</t>
    </r>
    <r>
      <rPr>
        <b/>
        <sz val="11"/>
        <rFont val="Times New Roman"/>
        <family val="1"/>
      </rPr>
      <t>σ)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</si>
</sst>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"/>
    <numFmt numFmtId="165" formatCode="0.000000000"/>
    <numFmt numFmtId="166" formatCode="0.00000"/>
    <numFmt numFmtId="167" formatCode="0.000"/>
    <numFmt numFmtId="168" formatCode="0.0000000"/>
    <numFmt numFmtId="169" formatCode="0.000000"/>
    <numFmt numFmtId="170" formatCode="0.0000000000"/>
    <numFmt numFmtId="171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6"/>
      <name val="Arial"/>
      <family val="0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7" fillId="0" borderId="0" xfId="0" applyFont="1" applyAlignment="1">
      <alignment/>
    </xf>
    <xf numFmtId="0" fontId="4" fillId="5" borderId="1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4" fillId="7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8" borderId="1" xfId="0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67" fontId="4" fillId="6" borderId="0" xfId="0" applyNumberFormat="1" applyFont="1" applyFill="1" applyBorder="1" applyAlignment="1">
      <alignment/>
    </xf>
    <xf numFmtId="167" fontId="4" fillId="7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QUINCONCE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"/>
          <c:w val="0.92125"/>
          <c:h val="0.801"/>
        </c:manualLayout>
      </c:layout>
      <c:areaChart>
        <c:grouping val="stacked"/>
        <c:varyColors val="0"/>
        <c:ser>
          <c:idx val="1"/>
          <c:order val="0"/>
          <c:tx>
            <c:v>gaussiana</c:v>
          </c:tx>
          <c:spPr>
            <a:solidFill>
              <a:srgbClr val="CCFFFF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Foglio1!$B$5:$B$38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Foglio1!$L$5:$L$38</c:f>
              <c:numCache>
                <c:ptCount val="34"/>
                <c:pt idx="0">
                  <c:v>0.003970830528423577</c:v>
                </c:pt>
                <c:pt idx="1">
                  <c:v>0.005471649883943137</c:v>
                </c:pt>
                <c:pt idx="2">
                  <c:v>0.007386543014627942</c:v>
                </c:pt>
                <c:pt idx="3">
                  <c:v>0.009769000796736921</c:v>
                </c:pt>
                <c:pt idx="4">
                  <c:v>0.012657415642821213</c:v>
                </c:pt>
                <c:pt idx="5">
                  <c:v>0.01606667175687964</c:v>
                </c:pt>
                <c:pt idx="6">
                  <c:v>0.01997987576294444</c:v>
                </c:pt>
                <c:pt idx="7">
                  <c:v>0.024341404226077022</c:v>
                </c:pt>
                <c:pt idx="8">
                  <c:v>0.029052563326720415</c:v>
                </c:pt>
                <c:pt idx="9">
                  <c:v>0.0339710732130432</c:v>
                </c:pt>
                <c:pt idx="10">
                  <c:v>0.03891527115975916</c:v>
                </c:pt>
                <c:pt idx="11">
                  <c:v>0.04367338331564855</c:v>
                </c:pt>
                <c:pt idx="12">
                  <c:v>0.04801750571207666</c:v>
                </c:pt>
                <c:pt idx="13">
                  <c:v>0.051721169788749126</c:v>
                </c:pt>
                <c:pt idx="14">
                  <c:v>0.05457868451053411</c:v>
                </c:pt>
                <c:pt idx="15">
                  <c:v>0.05642398711119838</c:v>
                </c:pt>
                <c:pt idx="16">
                  <c:v>0.05714660863243069</c:v>
                </c:pt>
                <c:pt idx="17">
                  <c:v>0.05670262122645848</c:v>
                </c:pt>
                <c:pt idx="18">
                  <c:v>0.05511905867435731</c:v>
                </c:pt>
                <c:pt idx="19">
                  <c:v>0.05249119153129242</c:v>
                </c:pt>
                <c:pt idx="20">
                  <c:v>0.04897303881807545</c:v>
                </c:pt>
                <c:pt idx="21">
                  <c:v>0.04476243032369771</c:v>
                </c:pt>
                <c:pt idx="22">
                  <c:v>0.04008263331021109</c:v>
                </c:pt>
                <c:pt idx="23">
                  <c:v>0.03516291057157774</c:v>
                </c:pt>
                <c:pt idx="24">
                  <c:v>0.030220341622279406</c:v>
                </c:pt>
                <c:pt idx="25">
                  <c:v>0.02544485062158803</c:v>
                </c:pt>
                <c:pt idx="26">
                  <c:v>0.02098874274930014</c:v>
                </c:pt>
                <c:pt idx="27">
                  <c:v>0.0169612918258809</c:v>
                </c:pt>
                <c:pt idx="28">
                  <c:v>0.01342818794346129</c:v>
                </c:pt>
                <c:pt idx="29">
                  <c:v>0.010415062454898531</c:v>
                </c:pt>
                <c:pt idx="30">
                  <c:v>0.00791393226624235</c:v>
                </c:pt>
                <c:pt idx="31">
                  <c:v>0.005891267760832125</c:v>
                </c:pt>
                <c:pt idx="32">
                  <c:v>0.004296464008586522</c:v>
                </c:pt>
                <c:pt idx="33">
                  <c:v>0.003069725747560343</c:v>
                </c:pt>
              </c:numCache>
            </c:numRef>
          </c:val>
        </c:ser>
        <c:axId val="62723047"/>
        <c:axId val="27636512"/>
      </c:areaChart>
      <c:barChart>
        <c:barDir val="col"/>
        <c:grouping val="clustered"/>
        <c:varyColors val="0"/>
        <c:ser>
          <c:idx val="0"/>
          <c:order val="1"/>
          <c:tx>
            <c:v>distribuzione sperimentale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Foglio1!$B$5:$B$38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Foglio1!$I$5:$I$38</c:f>
              <c:numCache>
                <c:ptCount val="34"/>
                <c:pt idx="0">
                  <c:v>0.012228260869565218</c:v>
                </c:pt>
                <c:pt idx="1">
                  <c:v>0.014945652173913044</c:v>
                </c:pt>
                <c:pt idx="2">
                  <c:v>0.012228260869565218</c:v>
                </c:pt>
                <c:pt idx="3">
                  <c:v>0.009510869565217392</c:v>
                </c:pt>
                <c:pt idx="4">
                  <c:v>0.01358695652173913</c:v>
                </c:pt>
                <c:pt idx="5">
                  <c:v>0.012228260869565218</c:v>
                </c:pt>
                <c:pt idx="6">
                  <c:v>0.019021739130434784</c:v>
                </c:pt>
                <c:pt idx="7">
                  <c:v>0.016304347826086956</c:v>
                </c:pt>
                <c:pt idx="8">
                  <c:v>0.017663043478260868</c:v>
                </c:pt>
                <c:pt idx="9">
                  <c:v>0.03804347826086957</c:v>
                </c:pt>
                <c:pt idx="10">
                  <c:v>0.020380434782608696</c:v>
                </c:pt>
                <c:pt idx="11">
                  <c:v>0.03804347826086957</c:v>
                </c:pt>
                <c:pt idx="12">
                  <c:v>0.043478260869565216</c:v>
                </c:pt>
                <c:pt idx="13">
                  <c:v>0.08288043478260869</c:v>
                </c:pt>
                <c:pt idx="14">
                  <c:v>0.05298913043478261</c:v>
                </c:pt>
                <c:pt idx="15">
                  <c:v>0.06793478260869565</c:v>
                </c:pt>
                <c:pt idx="16">
                  <c:v>0.043478260869565216</c:v>
                </c:pt>
                <c:pt idx="17">
                  <c:v>0.06793478260869565</c:v>
                </c:pt>
                <c:pt idx="18">
                  <c:v>0.07065217391304347</c:v>
                </c:pt>
                <c:pt idx="19">
                  <c:v>0.04755434782608696</c:v>
                </c:pt>
                <c:pt idx="20">
                  <c:v>0.05434782608695652</c:v>
                </c:pt>
                <c:pt idx="21">
                  <c:v>0.05298913043478261</c:v>
                </c:pt>
                <c:pt idx="22">
                  <c:v>0.03125</c:v>
                </c:pt>
                <c:pt idx="23">
                  <c:v>0.02309782608695652</c:v>
                </c:pt>
                <c:pt idx="24">
                  <c:v>0.012228260869565218</c:v>
                </c:pt>
                <c:pt idx="25">
                  <c:v>0.028532608695652172</c:v>
                </c:pt>
                <c:pt idx="26">
                  <c:v>0.016304347826086956</c:v>
                </c:pt>
                <c:pt idx="27">
                  <c:v>0.016304347826086956</c:v>
                </c:pt>
                <c:pt idx="28">
                  <c:v>0.012228260869565218</c:v>
                </c:pt>
                <c:pt idx="29">
                  <c:v>0.014945652173913044</c:v>
                </c:pt>
                <c:pt idx="30">
                  <c:v>0.009510869565217392</c:v>
                </c:pt>
                <c:pt idx="31">
                  <c:v>0.010869565217391304</c:v>
                </c:pt>
                <c:pt idx="32">
                  <c:v>0.008152173913043478</c:v>
                </c:pt>
                <c:pt idx="33">
                  <c:v>0.008152173913043478</c:v>
                </c:pt>
              </c:numCache>
            </c:numRef>
          </c:val>
        </c:ser>
        <c:axId val="47402017"/>
        <c:axId val="23964970"/>
      </c:barChart>
      <c:catAx>
        <c:axId val="627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sequenza tubicini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36512"/>
        <c:crosses val="autoZero"/>
        <c:auto val="0"/>
        <c:lblOffset val="100"/>
        <c:noMultiLvlLbl val="0"/>
      </c:catAx>
      <c:valAx>
        <c:axId val="2763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frequenze relative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2723047"/>
        <c:crossesAt val="1"/>
        <c:crossBetween val="between"/>
        <c:dispUnits/>
      </c:valAx>
      <c:catAx>
        <c:axId val="47402017"/>
        <c:scaling>
          <c:orientation val="minMax"/>
        </c:scaling>
        <c:axPos val="b"/>
        <c:delete val="1"/>
        <c:majorTickMark val="in"/>
        <c:minorTickMark val="none"/>
        <c:tickLblPos val="nextTo"/>
        <c:crossAx val="23964970"/>
        <c:crosses val="autoZero"/>
        <c:auto val="0"/>
        <c:lblOffset val="100"/>
        <c:noMultiLvlLbl val="0"/>
      </c:catAx>
      <c:valAx>
        <c:axId val="23964970"/>
        <c:scaling>
          <c:orientation val="minMax"/>
        </c:scaling>
        <c:axPos val="l"/>
        <c:delete val="1"/>
        <c:majorTickMark val="in"/>
        <c:minorTickMark val="none"/>
        <c:tickLblPos val="nextTo"/>
        <c:crossAx val="4740201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20925"/>
          <c:w val="0.21125"/>
          <c:h val="0.0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91"/>
  <sheetViews>
    <sheetView workbookViewId="0" topLeftCell="A1">
      <selection activeCell="K41" sqref="K41"/>
    </sheetView>
  </sheetViews>
  <sheetFormatPr defaultColWidth="9.140625" defaultRowHeight="12.75"/>
  <cols>
    <col min="2" max="2" width="11.421875" style="0" customWidth="1"/>
    <col min="3" max="3" width="4.421875" style="0" customWidth="1"/>
    <col min="4" max="6" width="4.28125" style="0" customWidth="1"/>
    <col min="7" max="7" width="5.57421875" style="0" customWidth="1"/>
    <col min="8" max="8" width="12.00390625" style="0" customWidth="1"/>
    <col min="9" max="9" width="11.57421875" style="0" customWidth="1"/>
    <col min="10" max="10" width="10.140625" style="0" customWidth="1"/>
    <col min="11" max="11" width="14.00390625" style="0" customWidth="1"/>
    <col min="12" max="12" width="11.8515625" style="0" customWidth="1"/>
    <col min="13" max="13" width="14.28125" style="0" customWidth="1"/>
  </cols>
  <sheetData>
    <row r="1" spans="2:26" ht="18.75">
      <c r="B1" s="4"/>
      <c r="C1" s="4"/>
      <c r="D1" s="4"/>
      <c r="E1" s="9"/>
      <c r="F1" s="9"/>
      <c r="G1" s="4"/>
      <c r="H1" s="23"/>
      <c r="I1" s="24" t="s">
        <v>0</v>
      </c>
      <c r="J1" s="22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5.75">
      <c r="B2" s="4"/>
      <c r="C2" s="4"/>
      <c r="D2" s="4"/>
      <c r="E2" s="9"/>
      <c r="F2" s="9"/>
      <c r="G2" s="4"/>
      <c r="I2" s="19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0.25" customHeight="1">
      <c r="B4" s="5" t="s">
        <v>9</v>
      </c>
      <c r="C4" s="17" t="s">
        <v>2</v>
      </c>
      <c r="D4" s="17" t="s">
        <v>3</v>
      </c>
      <c r="E4" s="17" t="s">
        <v>4</v>
      </c>
      <c r="F4" s="17" t="s">
        <v>5</v>
      </c>
      <c r="G4" s="20" t="s">
        <v>1</v>
      </c>
      <c r="H4" s="10" t="s">
        <v>8</v>
      </c>
      <c r="I4" s="18" t="s">
        <v>6</v>
      </c>
      <c r="J4" s="7" t="s">
        <v>11</v>
      </c>
      <c r="K4" s="21" t="s">
        <v>12</v>
      </c>
      <c r="L4" s="6" t="s">
        <v>13</v>
      </c>
      <c r="M4" s="1"/>
      <c r="N4" s="2"/>
      <c r="O4" s="2"/>
      <c r="P4" s="2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">
      <c r="B5" s="14">
        <v>1</v>
      </c>
      <c r="C5" s="14">
        <v>2</v>
      </c>
      <c r="D5" s="14">
        <v>2</v>
      </c>
      <c r="E5" s="14">
        <v>2</v>
      </c>
      <c r="F5" s="14">
        <v>3</v>
      </c>
      <c r="G5" s="14">
        <f>AVERAGE(C5:F5)</f>
        <v>2.25</v>
      </c>
      <c r="H5" s="14">
        <f>B5*G5</f>
        <v>2.25</v>
      </c>
      <c r="I5" s="16">
        <f>G5/184</f>
        <v>0.012228260869565218</v>
      </c>
      <c r="J5" s="14">
        <f aca="true" t="shared" si="0" ref="J5:J38">B5-$I$41</f>
        <v>-16.120923913043477</v>
      </c>
      <c r="K5" s="15">
        <f aca="true" t="shared" si="1" ref="K5:K38">(J5^2)*G5</f>
        <v>584.7394225728083</v>
      </c>
      <c r="L5" s="16">
        <f>NORMDIST(B5,17.12,6.98,0)</f>
        <v>0.003970830528423577</v>
      </c>
      <c r="M5" s="1"/>
      <c r="N5" s="2"/>
      <c r="O5" s="3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">
      <c r="B6" s="14">
        <v>2</v>
      </c>
      <c r="C6" s="14">
        <v>2</v>
      </c>
      <c r="D6" s="14">
        <v>3</v>
      </c>
      <c r="E6" s="14">
        <v>2</v>
      </c>
      <c r="F6" s="14">
        <v>4</v>
      </c>
      <c r="G6" s="14">
        <f aca="true" t="shared" si="2" ref="G6:G38">AVERAGE(C6:F6)</f>
        <v>2.75</v>
      </c>
      <c r="H6" s="14">
        <v>5.5</v>
      </c>
      <c r="I6" s="16">
        <f aca="true" t="shared" si="3" ref="I6:I38">G6/184</f>
        <v>0.014945652173913044</v>
      </c>
      <c r="J6" s="14">
        <f t="shared" si="0"/>
        <v>-15.120923913043477</v>
      </c>
      <c r="K6" s="15">
        <f t="shared" si="1"/>
        <v>628.7664349561376</v>
      </c>
      <c r="L6" s="16">
        <f aca="true" t="shared" si="4" ref="L6:L38">NORMDIST(B6,17.12,6.98,0)</f>
        <v>0.005471649883943137</v>
      </c>
      <c r="M6" s="1"/>
      <c r="N6" s="2"/>
      <c r="O6" s="2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">
      <c r="B7" s="14">
        <v>3</v>
      </c>
      <c r="C7" s="14">
        <v>2</v>
      </c>
      <c r="D7" s="14">
        <v>3</v>
      </c>
      <c r="E7" s="14">
        <v>3</v>
      </c>
      <c r="F7" s="14">
        <v>1</v>
      </c>
      <c r="G7" s="14">
        <f t="shared" si="2"/>
        <v>2.25</v>
      </c>
      <c r="H7" s="14">
        <v>6.75</v>
      </c>
      <c r="I7" s="16">
        <f t="shared" si="3"/>
        <v>0.012228260869565218</v>
      </c>
      <c r="J7" s="14">
        <f t="shared" si="0"/>
        <v>-14.120923913043477</v>
      </c>
      <c r="K7" s="15">
        <f t="shared" si="1"/>
        <v>448.65110735541697</v>
      </c>
      <c r="L7" s="16">
        <f t="shared" si="4"/>
        <v>0.007386543014627942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">
      <c r="B8" s="14">
        <v>4</v>
      </c>
      <c r="C8" s="14">
        <v>1</v>
      </c>
      <c r="D8" s="14">
        <v>3</v>
      </c>
      <c r="E8" s="14">
        <v>1</v>
      </c>
      <c r="F8" s="14">
        <v>2</v>
      </c>
      <c r="G8" s="14">
        <f t="shared" si="2"/>
        <v>1.75</v>
      </c>
      <c r="H8" s="14">
        <v>7</v>
      </c>
      <c r="I8" s="16">
        <f t="shared" si="3"/>
        <v>0.009510869565217392</v>
      </c>
      <c r="J8" s="14">
        <f t="shared" si="0"/>
        <v>-13.120923913043477</v>
      </c>
      <c r="K8" s="15">
        <f t="shared" si="1"/>
        <v>301.27762758078325</v>
      </c>
      <c r="L8" s="16">
        <f t="shared" si="4"/>
        <v>0.009769000796736921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5">
      <c r="B9" s="14">
        <v>5</v>
      </c>
      <c r="C9" s="14">
        <v>1</v>
      </c>
      <c r="D9" s="14">
        <v>4</v>
      </c>
      <c r="E9" s="14">
        <v>1</v>
      </c>
      <c r="F9" s="14">
        <v>4</v>
      </c>
      <c r="G9" s="14">
        <f t="shared" si="2"/>
        <v>2.5</v>
      </c>
      <c r="H9" s="14">
        <v>12.5</v>
      </c>
      <c r="I9" s="16">
        <f t="shared" si="3"/>
        <v>0.01358695652173913</v>
      </c>
      <c r="J9" s="14">
        <f t="shared" si="0"/>
        <v>-12.120923913043477</v>
      </c>
      <c r="K9" s="15">
        <f t="shared" si="1"/>
        <v>367.291991264473</v>
      </c>
      <c r="L9" s="16">
        <f t="shared" si="4"/>
        <v>0.012657415642821213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5">
      <c r="B10" s="14">
        <v>6</v>
      </c>
      <c r="C10" s="14">
        <v>3</v>
      </c>
      <c r="D10" s="14">
        <v>5</v>
      </c>
      <c r="E10" s="14">
        <v>0</v>
      </c>
      <c r="F10" s="14">
        <v>1</v>
      </c>
      <c r="G10" s="14">
        <f t="shared" si="2"/>
        <v>2.25</v>
      </c>
      <c r="H10" s="14">
        <v>13.5</v>
      </c>
      <c r="I10" s="16">
        <f t="shared" si="3"/>
        <v>0.012228260869565218</v>
      </c>
      <c r="J10" s="14">
        <f t="shared" si="0"/>
        <v>-11.120923913043477</v>
      </c>
      <c r="K10" s="15">
        <f t="shared" si="1"/>
        <v>278.26863452933003</v>
      </c>
      <c r="L10" s="16">
        <f t="shared" si="4"/>
        <v>0.01606667175687964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5">
      <c r="B11" s="14">
        <v>7</v>
      </c>
      <c r="C11" s="14">
        <v>5</v>
      </c>
      <c r="D11" s="14">
        <v>5</v>
      </c>
      <c r="E11" s="14">
        <v>2</v>
      </c>
      <c r="F11" s="14">
        <v>2</v>
      </c>
      <c r="G11" s="14">
        <f t="shared" si="2"/>
        <v>3.5</v>
      </c>
      <c r="H11" s="14">
        <v>24.5</v>
      </c>
      <c r="I11" s="16">
        <f t="shared" si="3"/>
        <v>0.019021739130434784</v>
      </c>
      <c r="J11" s="14">
        <f t="shared" si="0"/>
        <v>-10.120923913043477</v>
      </c>
      <c r="K11" s="15">
        <f t="shared" si="1"/>
        <v>358.5158529876535</v>
      </c>
      <c r="L11" s="16">
        <f t="shared" si="4"/>
        <v>0.01997987576294444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5">
      <c r="B12" s="14">
        <v>8</v>
      </c>
      <c r="C12" s="14">
        <v>4</v>
      </c>
      <c r="D12" s="14">
        <v>3</v>
      </c>
      <c r="E12" s="14">
        <v>3</v>
      </c>
      <c r="F12" s="14">
        <v>2</v>
      </c>
      <c r="G12" s="14">
        <f t="shared" si="2"/>
        <v>3</v>
      </c>
      <c r="H12" s="14">
        <v>24</v>
      </c>
      <c r="I12" s="16">
        <f t="shared" si="3"/>
        <v>0.016304347826086956</v>
      </c>
      <c r="J12" s="14">
        <f t="shared" si="0"/>
        <v>-9.120923913043477</v>
      </c>
      <c r="K12" s="15">
        <f t="shared" si="1"/>
        <v>249.573759082585</v>
      </c>
      <c r="L12" s="16">
        <f t="shared" si="4"/>
        <v>0.024341404226077022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15">
      <c r="B13" s="14">
        <v>9</v>
      </c>
      <c r="C13" s="14">
        <v>5</v>
      </c>
      <c r="D13" s="14">
        <v>5</v>
      </c>
      <c r="E13" s="14">
        <v>1</v>
      </c>
      <c r="F13" s="14">
        <v>2</v>
      </c>
      <c r="G13" s="14">
        <f t="shared" si="2"/>
        <v>3.25</v>
      </c>
      <c r="H13" s="14">
        <v>29.25</v>
      </c>
      <c r="I13" s="16">
        <f t="shared" si="3"/>
        <v>0.017663043478260868</v>
      </c>
      <c r="J13" s="14">
        <f t="shared" si="0"/>
        <v>-8.120923913043477</v>
      </c>
      <c r="K13" s="15">
        <f t="shared" si="1"/>
        <v>214.33556690468447</v>
      </c>
      <c r="L13" s="16">
        <f t="shared" si="4"/>
        <v>0.029052563326720415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15">
      <c r="B14" s="14">
        <v>10</v>
      </c>
      <c r="C14" s="14">
        <v>6</v>
      </c>
      <c r="D14" s="14">
        <v>3</v>
      </c>
      <c r="E14" s="14">
        <v>11</v>
      </c>
      <c r="F14" s="14">
        <v>8</v>
      </c>
      <c r="G14" s="14">
        <f t="shared" si="2"/>
        <v>7</v>
      </c>
      <c r="H14" s="14">
        <v>70</v>
      </c>
      <c r="I14" s="16">
        <f t="shared" si="3"/>
        <v>0.03804347826086957</v>
      </c>
      <c r="J14" s="14">
        <f t="shared" si="0"/>
        <v>-7.120923913043477</v>
      </c>
      <c r="K14" s="15">
        <f t="shared" si="1"/>
        <v>354.9529016274809</v>
      </c>
      <c r="L14" s="16">
        <f t="shared" si="4"/>
        <v>0.0339710732130432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5">
      <c r="B15" s="14">
        <v>11</v>
      </c>
      <c r="C15" s="14">
        <v>6</v>
      </c>
      <c r="D15" s="14">
        <v>2</v>
      </c>
      <c r="E15" s="14">
        <v>3</v>
      </c>
      <c r="F15" s="14">
        <v>4</v>
      </c>
      <c r="G15" s="14">
        <f t="shared" si="2"/>
        <v>3.75</v>
      </c>
      <c r="H15" s="14">
        <v>41.25</v>
      </c>
      <c r="I15" s="16">
        <f t="shared" si="3"/>
        <v>0.020380434782608696</v>
      </c>
      <c r="J15" s="14">
        <f t="shared" si="0"/>
        <v>-6.120923913043477</v>
      </c>
      <c r="K15" s="15">
        <f t="shared" si="1"/>
        <v>140.496410809753</v>
      </c>
      <c r="L15" s="16">
        <f t="shared" si="4"/>
        <v>0.03891527115975916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">
      <c r="B16" s="14">
        <v>12</v>
      </c>
      <c r="C16" s="14">
        <v>6</v>
      </c>
      <c r="D16" s="14">
        <v>7</v>
      </c>
      <c r="E16" s="14">
        <v>6</v>
      </c>
      <c r="F16" s="14">
        <v>9</v>
      </c>
      <c r="G16" s="14">
        <f t="shared" si="2"/>
        <v>7</v>
      </c>
      <c r="H16" s="14">
        <v>84</v>
      </c>
      <c r="I16" s="16">
        <f t="shared" si="3"/>
        <v>0.03804347826086957</v>
      </c>
      <c r="J16" s="14">
        <f t="shared" si="0"/>
        <v>-5.120923913043477</v>
      </c>
      <c r="K16" s="15">
        <f t="shared" si="1"/>
        <v>183.5670320622636</v>
      </c>
      <c r="L16" s="16">
        <f t="shared" si="4"/>
        <v>0.04367338331564855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5">
      <c r="B17" s="14">
        <v>13</v>
      </c>
      <c r="C17" s="14">
        <v>9</v>
      </c>
      <c r="D17" s="14">
        <v>5</v>
      </c>
      <c r="E17" s="14">
        <v>11</v>
      </c>
      <c r="F17" s="14">
        <v>7</v>
      </c>
      <c r="G17" s="14">
        <f t="shared" si="2"/>
        <v>8</v>
      </c>
      <c r="H17" s="14">
        <v>104</v>
      </c>
      <c r="I17" s="16">
        <f t="shared" si="3"/>
        <v>0.043478260869565216</v>
      </c>
      <c r="J17" s="14">
        <f t="shared" si="0"/>
        <v>-4.120923913043477</v>
      </c>
      <c r="K17" s="15">
        <f t="shared" si="1"/>
        <v>135.85611117674847</v>
      </c>
      <c r="L17" s="16">
        <f t="shared" si="4"/>
        <v>0.04801750571207666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5">
      <c r="B18" s="14">
        <v>14</v>
      </c>
      <c r="C18" s="14">
        <v>17</v>
      </c>
      <c r="D18" s="14">
        <v>12</v>
      </c>
      <c r="E18" s="14">
        <v>19</v>
      </c>
      <c r="F18" s="14">
        <v>13</v>
      </c>
      <c r="G18" s="14">
        <f t="shared" si="2"/>
        <v>15.25</v>
      </c>
      <c r="H18" s="14">
        <v>213.5</v>
      </c>
      <c r="I18" s="16">
        <f t="shared" si="3"/>
        <v>0.08288043478260869</v>
      </c>
      <c r="J18" s="14">
        <f t="shared" si="0"/>
        <v>-3.1209239130434767</v>
      </c>
      <c r="K18" s="15">
        <f t="shared" si="1"/>
        <v>148.53753258285076</v>
      </c>
      <c r="L18" s="16">
        <f t="shared" si="4"/>
        <v>0.051721169788749126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5">
      <c r="B19" s="14">
        <v>15</v>
      </c>
      <c r="C19" s="14">
        <v>11</v>
      </c>
      <c r="D19" s="14">
        <v>6</v>
      </c>
      <c r="E19" s="14">
        <v>10</v>
      </c>
      <c r="F19" s="14">
        <v>12</v>
      </c>
      <c r="G19" s="14">
        <f t="shared" si="2"/>
        <v>9.75</v>
      </c>
      <c r="H19" s="14">
        <v>146.25</v>
      </c>
      <c r="I19" s="16">
        <f t="shared" si="3"/>
        <v>0.05298913043478261</v>
      </c>
      <c r="J19" s="14">
        <f t="shared" si="0"/>
        <v>-2.1209239130434767</v>
      </c>
      <c r="K19" s="15">
        <f t="shared" si="1"/>
        <v>43.85860288796661</v>
      </c>
      <c r="L19" s="16">
        <f t="shared" si="4"/>
        <v>0.05457868451053411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5">
      <c r="B20" s="14">
        <v>16</v>
      </c>
      <c r="C20" s="14">
        <v>12</v>
      </c>
      <c r="D20" s="14">
        <v>13</v>
      </c>
      <c r="E20" s="14">
        <v>13</v>
      </c>
      <c r="F20" s="14">
        <v>12</v>
      </c>
      <c r="G20" s="14">
        <f t="shared" si="2"/>
        <v>12.5</v>
      </c>
      <c r="H20" s="14">
        <v>200</v>
      </c>
      <c r="I20" s="16">
        <f t="shared" si="3"/>
        <v>0.06793478260869565</v>
      </c>
      <c r="J20" s="14">
        <f t="shared" si="0"/>
        <v>-1.1209239130434767</v>
      </c>
      <c r="K20" s="15">
        <f t="shared" si="1"/>
        <v>15.705880235408747</v>
      </c>
      <c r="L20" s="16">
        <f t="shared" si="4"/>
        <v>0.05642398711119838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5">
      <c r="B21" s="14">
        <v>17</v>
      </c>
      <c r="C21" s="14">
        <v>5</v>
      </c>
      <c r="D21" s="14">
        <v>10</v>
      </c>
      <c r="E21" s="14">
        <v>6</v>
      </c>
      <c r="F21" s="14">
        <v>11</v>
      </c>
      <c r="G21" s="14">
        <f t="shared" si="2"/>
        <v>8</v>
      </c>
      <c r="H21" s="14">
        <v>136</v>
      </c>
      <c r="I21" s="16">
        <f t="shared" si="3"/>
        <v>0.043478260869565216</v>
      </c>
      <c r="J21" s="14">
        <f t="shared" si="0"/>
        <v>-0.12092391304347672</v>
      </c>
      <c r="K21" s="15">
        <f t="shared" si="1"/>
        <v>0.11698074196597055</v>
      </c>
      <c r="L21" s="16">
        <f t="shared" si="4"/>
        <v>0.05714660863243069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5">
      <c r="B22" s="14">
        <v>18</v>
      </c>
      <c r="C22" s="14">
        <v>9</v>
      </c>
      <c r="D22" s="14">
        <v>14</v>
      </c>
      <c r="E22" s="14">
        <v>15</v>
      </c>
      <c r="F22" s="14">
        <v>12</v>
      </c>
      <c r="G22" s="14">
        <f t="shared" si="2"/>
        <v>12.5</v>
      </c>
      <c r="H22" s="14">
        <v>225</v>
      </c>
      <c r="I22" s="16">
        <f t="shared" si="3"/>
        <v>0.06793478260869565</v>
      </c>
      <c r="J22" s="14">
        <f t="shared" si="0"/>
        <v>0.8790760869565233</v>
      </c>
      <c r="K22" s="15">
        <f t="shared" si="1"/>
        <v>9.659684583234911</v>
      </c>
      <c r="L22" s="16">
        <f t="shared" si="4"/>
        <v>0.05670262122645848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5">
      <c r="B23" s="14">
        <v>19</v>
      </c>
      <c r="C23" s="14">
        <v>11</v>
      </c>
      <c r="D23" s="14">
        <v>7</v>
      </c>
      <c r="E23" s="14">
        <v>18</v>
      </c>
      <c r="F23" s="14">
        <v>16</v>
      </c>
      <c r="G23" s="14">
        <f t="shared" si="2"/>
        <v>13</v>
      </c>
      <c r="H23" s="14">
        <v>247</v>
      </c>
      <c r="I23" s="16">
        <f t="shared" si="3"/>
        <v>0.07065217391304347</v>
      </c>
      <c r="J23" s="14">
        <f t="shared" si="0"/>
        <v>1.8790760869565233</v>
      </c>
      <c r="K23" s="15">
        <f t="shared" si="1"/>
        <v>45.90205022743391</v>
      </c>
      <c r="L23" s="16">
        <f t="shared" si="4"/>
        <v>0.05511905867435731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5">
      <c r="B24" s="14">
        <v>20</v>
      </c>
      <c r="C24" s="14">
        <v>6</v>
      </c>
      <c r="D24" s="14">
        <v>9</v>
      </c>
      <c r="E24" s="14">
        <v>8</v>
      </c>
      <c r="F24" s="14">
        <v>12</v>
      </c>
      <c r="G24" s="14">
        <f t="shared" si="2"/>
        <v>8.75</v>
      </c>
      <c r="H24" s="14">
        <v>175</v>
      </c>
      <c r="I24" s="16">
        <f t="shared" si="3"/>
        <v>0.04755434782608696</v>
      </c>
      <c r="J24" s="14">
        <f t="shared" si="0"/>
        <v>2.8790760869565233</v>
      </c>
      <c r="K24" s="15">
        <f t="shared" si="1"/>
        <v>72.52944225174275</v>
      </c>
      <c r="L24" s="16">
        <f t="shared" si="4"/>
        <v>0.05249119153129242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5">
      <c r="B25" s="14">
        <v>21</v>
      </c>
      <c r="C25" s="14">
        <v>12</v>
      </c>
      <c r="D25" s="14">
        <v>7</v>
      </c>
      <c r="E25" s="14">
        <v>9</v>
      </c>
      <c r="F25" s="14">
        <v>12</v>
      </c>
      <c r="G25" s="14">
        <f t="shared" si="2"/>
        <v>10</v>
      </c>
      <c r="H25" s="14">
        <v>210</v>
      </c>
      <c r="I25" s="16">
        <f t="shared" si="3"/>
        <v>0.05434782608695652</v>
      </c>
      <c r="J25" s="14">
        <f t="shared" si="0"/>
        <v>3.8790760869565233</v>
      </c>
      <c r="K25" s="15">
        <f t="shared" si="1"/>
        <v>150.47231288397933</v>
      </c>
      <c r="L25" s="16">
        <f t="shared" si="4"/>
        <v>0.04897303881807545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5">
      <c r="B26" s="14">
        <v>22</v>
      </c>
      <c r="C26" s="14">
        <v>12</v>
      </c>
      <c r="D26" s="14">
        <v>10</v>
      </c>
      <c r="E26" s="14">
        <v>6</v>
      </c>
      <c r="F26" s="14">
        <v>11</v>
      </c>
      <c r="G26" s="14">
        <f t="shared" si="2"/>
        <v>9.75</v>
      </c>
      <c r="H26" s="14">
        <v>214.5</v>
      </c>
      <c r="I26" s="16">
        <f t="shared" si="3"/>
        <v>0.05298913043478261</v>
      </c>
      <c r="J26" s="14">
        <f t="shared" si="0"/>
        <v>4.879076086956523</v>
      </c>
      <c r="K26" s="15">
        <f t="shared" si="1"/>
        <v>232.10248875753203</v>
      </c>
      <c r="L26" s="16">
        <f t="shared" si="4"/>
        <v>0.04476243032369771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5">
      <c r="B27" s="14">
        <v>23</v>
      </c>
      <c r="C27" s="14">
        <v>6</v>
      </c>
      <c r="D27" s="14">
        <v>7</v>
      </c>
      <c r="E27" s="14">
        <v>8</v>
      </c>
      <c r="F27" s="14">
        <v>2</v>
      </c>
      <c r="G27" s="14">
        <f t="shared" si="2"/>
        <v>5.75</v>
      </c>
      <c r="H27" s="14">
        <v>132.25</v>
      </c>
      <c r="I27" s="16">
        <f t="shared" si="3"/>
        <v>0.03125</v>
      </c>
      <c r="J27" s="14">
        <f t="shared" si="0"/>
        <v>5.879076086956523</v>
      </c>
      <c r="K27" s="15">
        <f t="shared" si="1"/>
        <v>198.74032990828815</v>
      </c>
      <c r="L27" s="16">
        <f t="shared" si="4"/>
        <v>0.04008263331021109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5">
      <c r="B28" s="14">
        <v>24</v>
      </c>
      <c r="C28" s="14">
        <v>5</v>
      </c>
      <c r="D28" s="14">
        <v>5</v>
      </c>
      <c r="E28" s="14">
        <v>5</v>
      </c>
      <c r="F28" s="14">
        <v>2</v>
      </c>
      <c r="G28" s="14">
        <f t="shared" si="2"/>
        <v>4.25</v>
      </c>
      <c r="H28" s="14">
        <v>102</v>
      </c>
      <c r="I28" s="16">
        <f>G28/184</f>
        <v>0.02309782608695652</v>
      </c>
      <c r="J28" s="14">
        <f t="shared" si="0"/>
        <v>6.879076086956523</v>
      </c>
      <c r="K28" s="15">
        <f t="shared" si="1"/>
        <v>201.11717319308255</v>
      </c>
      <c r="L28" s="16">
        <f t="shared" si="4"/>
        <v>0.03516291057157774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">
      <c r="B29" s="14">
        <v>25</v>
      </c>
      <c r="C29" s="14">
        <v>2</v>
      </c>
      <c r="D29" s="14">
        <v>2</v>
      </c>
      <c r="E29" s="14">
        <v>1</v>
      </c>
      <c r="F29" s="14">
        <v>4</v>
      </c>
      <c r="G29" s="14">
        <f t="shared" si="2"/>
        <v>2.25</v>
      </c>
      <c r="H29" s="14">
        <v>56.25</v>
      </c>
      <c r="I29" s="16">
        <f t="shared" si="3"/>
        <v>0.012228260869565218</v>
      </c>
      <c r="J29" s="14">
        <f t="shared" si="0"/>
        <v>7.879076086956523</v>
      </c>
      <c r="K29" s="15">
        <f t="shared" si="1"/>
        <v>139.67963996411277</v>
      </c>
      <c r="L29" s="16">
        <f t="shared" si="4"/>
        <v>0.030220341622279406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">
      <c r="B30" s="14">
        <v>26</v>
      </c>
      <c r="C30" s="14">
        <v>6</v>
      </c>
      <c r="D30" s="14">
        <v>7</v>
      </c>
      <c r="E30" s="14">
        <v>6</v>
      </c>
      <c r="F30" s="14">
        <v>2</v>
      </c>
      <c r="G30" s="14">
        <f t="shared" si="2"/>
        <v>5.25</v>
      </c>
      <c r="H30" s="14">
        <v>136.5</v>
      </c>
      <c r="I30" s="16">
        <f t="shared" si="3"/>
        <v>0.028532608695652172</v>
      </c>
      <c r="J30" s="14">
        <f t="shared" si="0"/>
        <v>8.879076086956523</v>
      </c>
      <c r="K30" s="15">
        <f t="shared" si="1"/>
        <v>413.89945882930664</v>
      </c>
      <c r="L30" s="16">
        <f t="shared" si="4"/>
        <v>0.02544485062158803</v>
      </c>
      <c r="M30" s="1"/>
      <c r="N30" s="1"/>
      <c r="O30" s="1">
        <f>NORMDIST(B5,17.12,4.23,0)</f>
        <v>6.622029752149075E-05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5">
      <c r="B31" s="14">
        <v>27</v>
      </c>
      <c r="C31" s="14">
        <v>2</v>
      </c>
      <c r="D31" s="14">
        <v>4</v>
      </c>
      <c r="E31" s="14">
        <v>3</v>
      </c>
      <c r="F31" s="14">
        <v>3</v>
      </c>
      <c r="G31" s="14">
        <f t="shared" si="2"/>
        <v>3</v>
      </c>
      <c r="H31" s="14">
        <v>81</v>
      </c>
      <c r="I31" s="16">
        <f t="shared" si="3"/>
        <v>0.016304347826086956</v>
      </c>
      <c r="J31" s="14">
        <f t="shared" si="0"/>
        <v>9.879076086956523</v>
      </c>
      <c r="K31" s="15">
        <f t="shared" si="1"/>
        <v>292.7884329956287</v>
      </c>
      <c r="L31" s="16">
        <f t="shared" si="4"/>
        <v>0.02098874274930014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5">
      <c r="B32" s="14">
        <v>28</v>
      </c>
      <c r="C32" s="14">
        <v>2</v>
      </c>
      <c r="D32" s="14">
        <v>3</v>
      </c>
      <c r="E32" s="14">
        <v>2</v>
      </c>
      <c r="F32" s="14">
        <v>5</v>
      </c>
      <c r="G32" s="14">
        <f t="shared" si="2"/>
        <v>3</v>
      </c>
      <c r="H32" s="14">
        <v>84</v>
      </c>
      <c r="I32" s="16">
        <f t="shared" si="3"/>
        <v>0.016304347826086956</v>
      </c>
      <c r="J32" s="14">
        <f t="shared" si="0"/>
        <v>10.879076086956523</v>
      </c>
      <c r="K32" s="15">
        <f t="shared" si="1"/>
        <v>355.0628895173678</v>
      </c>
      <c r="L32" s="16">
        <f t="shared" si="4"/>
        <v>0.0169612918258809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">
      <c r="B33" s="14">
        <v>29</v>
      </c>
      <c r="C33" s="14">
        <v>2</v>
      </c>
      <c r="D33" s="14">
        <v>3</v>
      </c>
      <c r="E33" s="14">
        <v>1</v>
      </c>
      <c r="F33" s="14">
        <v>3</v>
      </c>
      <c r="G33" s="14">
        <f t="shared" si="2"/>
        <v>2.25</v>
      </c>
      <c r="H33" s="14">
        <v>65.25</v>
      </c>
      <c r="I33" s="16">
        <f t="shared" si="3"/>
        <v>0.012228260869565218</v>
      </c>
      <c r="J33" s="14">
        <f t="shared" si="0"/>
        <v>11.879076086956523</v>
      </c>
      <c r="K33" s="15">
        <f t="shared" si="1"/>
        <v>317.5030095293302</v>
      </c>
      <c r="L33" s="16">
        <f t="shared" si="4"/>
        <v>0.01342818794346129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">
      <c r="B34" s="14">
        <v>30</v>
      </c>
      <c r="C34" s="14">
        <v>3</v>
      </c>
      <c r="D34" s="14">
        <v>4</v>
      </c>
      <c r="E34" s="14">
        <v>3</v>
      </c>
      <c r="F34" s="14">
        <v>1</v>
      </c>
      <c r="G34" s="14">
        <f t="shared" si="2"/>
        <v>2.75</v>
      </c>
      <c r="H34" s="14">
        <v>82.5</v>
      </c>
      <c r="I34" s="16">
        <f t="shared" si="3"/>
        <v>0.014945652173913044</v>
      </c>
      <c r="J34" s="14">
        <f t="shared" si="0"/>
        <v>12.879076086956523</v>
      </c>
      <c r="K34" s="15">
        <f t="shared" si="1"/>
        <v>456.1441523474422</v>
      </c>
      <c r="L34" s="16">
        <f t="shared" si="4"/>
        <v>0.010415062454898531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5">
      <c r="B35" s="14">
        <v>31</v>
      </c>
      <c r="C35" s="14">
        <v>2</v>
      </c>
      <c r="D35" s="14">
        <v>3</v>
      </c>
      <c r="E35" s="14">
        <v>2</v>
      </c>
      <c r="F35" s="14">
        <v>0</v>
      </c>
      <c r="G35" s="14">
        <f t="shared" si="2"/>
        <v>1.75</v>
      </c>
      <c r="H35" s="14">
        <v>54.25</v>
      </c>
      <c r="I35" s="16">
        <f t="shared" si="3"/>
        <v>0.009510869565217392</v>
      </c>
      <c r="J35" s="14">
        <f t="shared" si="0"/>
        <v>13.879076086956523</v>
      </c>
      <c r="K35" s="15">
        <f t="shared" si="1"/>
        <v>337.10031779817473</v>
      </c>
      <c r="L35" s="16">
        <f t="shared" si="4"/>
        <v>0.00791393226624235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">
      <c r="B36" s="14">
        <v>32</v>
      </c>
      <c r="C36" s="14">
        <v>4</v>
      </c>
      <c r="D36" s="14">
        <v>3</v>
      </c>
      <c r="E36" s="14">
        <v>0</v>
      </c>
      <c r="F36" s="14">
        <v>1</v>
      </c>
      <c r="G36" s="14">
        <f t="shared" si="2"/>
        <v>2</v>
      </c>
      <c r="H36" s="14">
        <v>64</v>
      </c>
      <c r="I36" s="16">
        <f t="shared" si="3"/>
        <v>0.010869565217391304</v>
      </c>
      <c r="J36" s="14">
        <f t="shared" si="0"/>
        <v>14.879076086956523</v>
      </c>
      <c r="K36" s="15">
        <f t="shared" si="1"/>
        <v>442.7738104028829</v>
      </c>
      <c r="L36" s="16">
        <f t="shared" si="4"/>
        <v>0.005891267760832125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5">
      <c r="B37" s="14">
        <v>33</v>
      </c>
      <c r="C37" s="14">
        <v>1</v>
      </c>
      <c r="D37" s="14">
        <v>3</v>
      </c>
      <c r="E37" s="14">
        <v>2</v>
      </c>
      <c r="F37" s="14">
        <v>0</v>
      </c>
      <c r="G37" s="14">
        <f t="shared" si="2"/>
        <v>1.5</v>
      </c>
      <c r="H37" s="14">
        <v>49.5</v>
      </c>
      <c r="I37" s="16">
        <f t="shared" si="3"/>
        <v>0.008152173913043478</v>
      </c>
      <c r="J37" s="14">
        <f t="shared" si="0"/>
        <v>15.879076086956523</v>
      </c>
      <c r="K37" s="15">
        <f t="shared" si="1"/>
        <v>378.2175860630317</v>
      </c>
      <c r="L37" s="16">
        <f t="shared" si="4"/>
        <v>0.004296464008586522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5">
      <c r="B38" s="14">
        <v>34</v>
      </c>
      <c r="C38" s="14">
        <v>2</v>
      </c>
      <c r="D38" s="14">
        <v>2</v>
      </c>
      <c r="E38" s="14">
        <v>1</v>
      </c>
      <c r="F38" s="14">
        <v>1</v>
      </c>
      <c r="G38" s="14">
        <f t="shared" si="2"/>
        <v>1.5</v>
      </c>
      <c r="H38" s="14">
        <v>51</v>
      </c>
      <c r="I38" s="16">
        <f t="shared" si="3"/>
        <v>0.008152173913043478</v>
      </c>
      <c r="J38" s="14">
        <f t="shared" si="0"/>
        <v>16.879076086956523</v>
      </c>
      <c r="K38" s="15">
        <f t="shared" si="1"/>
        <v>427.35481432390134</v>
      </c>
      <c r="L38" s="16">
        <f t="shared" si="4"/>
        <v>0.003069725747560343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">
      <c r="B39" s="14"/>
      <c r="C39" s="14">
        <f aca="true" t="shared" si="5" ref="C39:H39">SUM(C5:C38)</f>
        <v>184</v>
      </c>
      <c r="D39" s="14">
        <f t="shared" si="5"/>
        <v>184</v>
      </c>
      <c r="E39" s="14">
        <f t="shared" si="5"/>
        <v>184</v>
      </c>
      <c r="F39" s="14">
        <f t="shared" si="5"/>
        <v>184</v>
      </c>
      <c r="G39" s="14">
        <f t="shared" si="5"/>
        <v>184</v>
      </c>
      <c r="H39" s="14">
        <f t="shared" si="5"/>
        <v>3150.25</v>
      </c>
      <c r="I39" s="14"/>
      <c r="J39" s="14"/>
      <c r="K39" s="14">
        <f>SUM(K5:K38)</f>
        <v>8925.559442934784</v>
      </c>
      <c r="L39" s="1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5">
      <c r="B40" s="4"/>
      <c r="C40" s="4"/>
      <c r="D40" s="4"/>
      <c r="E40" s="4"/>
      <c r="F40" s="4"/>
      <c r="I40" s="4"/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5">
      <c r="B41" s="4"/>
      <c r="C41" s="4"/>
      <c r="D41" s="4"/>
      <c r="E41" s="4"/>
      <c r="F41" s="4"/>
      <c r="G41" s="4"/>
      <c r="H41" s="11" t="s">
        <v>10</v>
      </c>
      <c r="I41" s="25">
        <f>H39/184</f>
        <v>17.120923913043477</v>
      </c>
      <c r="J41" s="13" t="s">
        <v>7</v>
      </c>
      <c r="K41" s="26">
        <f>SQRT(K39/183)</f>
        <v>6.983806187781566</v>
      </c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2.75">
      <c r="B42" s="1"/>
      <c r="C42" s="1"/>
      <c r="D42" s="1"/>
      <c r="E42" s="1"/>
      <c r="F42" s="1"/>
      <c r="G42" s="1"/>
      <c r="H42" s="1"/>
      <c r="I42" s="12"/>
      <c r="J42" s="12"/>
      <c r="K42" s="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Giuliani Valter</cp:lastModifiedBy>
  <cp:lastPrinted>2004-03-19T08:57:43Z</cp:lastPrinted>
  <dcterms:created xsi:type="dcterms:W3CDTF">2004-03-18T12:53:10Z</dcterms:created>
  <dcterms:modified xsi:type="dcterms:W3CDTF">2003-03-21T15:39:28Z</dcterms:modified>
  <cp:category/>
  <cp:version/>
  <cp:contentType/>
  <cp:contentStatus/>
</cp:coreProperties>
</file>